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g Michalsen\Dropbox\FØ\Nettside\Kapittel_12\"/>
    </mc:Choice>
  </mc:AlternateContent>
  <bookViews>
    <workbookView xWindow="0" yWindow="0" windowWidth="25200" windowHeight="1257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8" i="1"/>
  <c r="D25" i="1" s="1"/>
  <c r="D27" i="1" l="1"/>
  <c r="D26" i="1"/>
  <c r="D29" i="1" s="1"/>
  <c r="G25" i="1" l="1"/>
  <c r="D28" i="1"/>
  <c r="G27" i="1" l="1"/>
  <c r="G26" i="1"/>
  <c r="G28" i="1" s="1"/>
  <c r="D16" i="1" l="1"/>
  <c r="D20" i="1" s="1"/>
  <c r="D17" i="1"/>
  <c r="D18" i="1" s="1"/>
</calcChain>
</file>

<file path=xl/sharedStrings.xml><?xml version="1.0" encoding="utf-8"?>
<sst xmlns="http://schemas.openxmlformats.org/spreadsheetml/2006/main" count="43" uniqueCount="42">
  <si>
    <t>A</t>
  </si>
  <si>
    <t>B</t>
  </si>
  <si>
    <t>C</t>
  </si>
  <si>
    <t>D</t>
  </si>
  <si>
    <t>E</t>
  </si>
  <si>
    <t>F</t>
  </si>
  <si>
    <t>BLACK-SCHOLES OPSJONS PRISINGS MODELL</t>
  </si>
  <si>
    <t>INPUT PANEL:  Legg inn opsjonsdata</t>
  </si>
  <si>
    <t>Kjøpsdato</t>
  </si>
  <si>
    <t>Forfallsdato</t>
  </si>
  <si>
    <t>T (dager)</t>
  </si>
  <si>
    <t xml:space="preserve"> </t>
  </si>
  <si>
    <t>Tid til forfall (dager)</t>
  </si>
  <si>
    <t>σ</t>
  </si>
  <si>
    <t>Aksjeavkastningens standardavvik (volatilitet)</t>
  </si>
  <si>
    <t>I</t>
  </si>
  <si>
    <t>Innløsningskurs</t>
  </si>
  <si>
    <r>
      <t>i</t>
    </r>
    <r>
      <rPr>
        <i/>
        <vertAlign val="subscript"/>
        <sz val="10"/>
        <color indexed="8"/>
        <rFont val="Times New Roman"/>
        <family val="1"/>
      </rPr>
      <t>f</t>
    </r>
  </si>
  <si>
    <t>Risikofri rente (prosent per år)</t>
  </si>
  <si>
    <r>
      <t>A</t>
    </r>
    <r>
      <rPr>
        <vertAlign val="subscript"/>
        <sz val="10"/>
        <color indexed="8"/>
        <rFont val="Times New Roman"/>
        <family val="1"/>
      </rPr>
      <t>0</t>
    </r>
  </si>
  <si>
    <t>Aksjekurs</t>
  </si>
  <si>
    <t>OUTPUT PANEL:</t>
  </si>
  <si>
    <r>
      <t>K</t>
    </r>
    <r>
      <rPr>
        <vertAlign val="subscript"/>
        <sz val="10"/>
        <rFont val="Times New Roman"/>
        <family val="1"/>
      </rPr>
      <t>0</t>
    </r>
  </si>
  <si>
    <t>Black-Scholes Kjøpsopsjons (Call) Pris</t>
  </si>
  <si>
    <r>
      <t xml:space="preserve">D </t>
    </r>
    <r>
      <rPr>
        <i/>
        <sz val="10"/>
        <rFont val="Times New Roman"/>
        <family val="1"/>
      </rPr>
      <t>= N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d</t>
    </r>
    <r>
      <rPr>
        <vertAlign val="subscript"/>
        <sz val="10"/>
        <rFont val="Times New Roman"/>
        <family val="1"/>
      </rPr>
      <t>1</t>
    </r>
    <r>
      <rPr>
        <sz val="10"/>
        <rFont val="Times New Roman"/>
        <family val="1"/>
      </rPr>
      <t>)</t>
    </r>
  </si>
  <si>
    <t>Delta (Sikringsforhold)</t>
  </si>
  <si>
    <t>e</t>
  </si>
  <si>
    <t xml:space="preserve">Elastisitet (Prosentuell endring i kjøpsopsjonsprisen </t>
  </si>
  <si>
    <t>for en prosents endring i aksjeprisen)</t>
  </si>
  <si>
    <r>
      <t>S</t>
    </r>
    <r>
      <rPr>
        <vertAlign val="subscript"/>
        <sz val="10"/>
        <rFont val="Times New Roman"/>
        <family val="1"/>
      </rPr>
      <t>0</t>
    </r>
  </si>
  <si>
    <t>Black-Scholes Salgsopsjons (Put) Pris</t>
  </si>
  <si>
    <t>Mellomregninger</t>
  </si>
  <si>
    <t>T (år)</t>
  </si>
  <si>
    <r>
      <t>d</t>
    </r>
    <r>
      <rPr>
        <vertAlign val="subscript"/>
        <sz val="10"/>
        <rFont val="Times New Roman"/>
        <family val="1"/>
      </rPr>
      <t>1</t>
    </r>
  </si>
  <si>
    <r>
      <t>SQRT(</t>
    </r>
    <r>
      <rPr>
        <i/>
        <sz val="10"/>
        <rFont val="Times New Roman"/>
        <family val="1"/>
      </rPr>
      <t>T</t>
    </r>
    <r>
      <rPr>
        <sz val="10"/>
        <rFont val="Times New Roman"/>
        <family val="1"/>
      </rPr>
      <t>)</t>
    </r>
  </si>
  <si>
    <r>
      <t>d</t>
    </r>
    <r>
      <rPr>
        <vertAlign val="subscript"/>
        <sz val="10"/>
        <rFont val="Times New Roman"/>
        <family val="1"/>
      </rPr>
      <t>2</t>
    </r>
  </si>
  <si>
    <r>
      <t>i</t>
    </r>
    <r>
      <rPr>
        <i/>
        <vertAlign val="subscript"/>
        <sz val="10"/>
        <rFont val="Times New Roman"/>
        <family val="1"/>
      </rPr>
      <t>f</t>
    </r>
    <r>
      <rPr>
        <i/>
        <sz val="10"/>
        <rFont val="Times New Roman"/>
        <family val="1"/>
      </rPr>
      <t>*T</t>
    </r>
  </si>
  <si>
    <r>
      <t>N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d</t>
    </r>
    <r>
      <rPr>
        <vertAlign val="subscript"/>
        <sz val="10"/>
        <rFont val="Times New Roman"/>
        <family val="1"/>
      </rPr>
      <t>1</t>
    </r>
    <r>
      <rPr>
        <sz val="10"/>
        <rFont val="Times New Roman"/>
        <family val="1"/>
      </rPr>
      <t>)</t>
    </r>
  </si>
  <si>
    <r>
      <t>Exp(-</t>
    </r>
    <r>
      <rPr>
        <i/>
        <sz val="10"/>
        <rFont val="Times New Roman"/>
        <family val="1"/>
      </rPr>
      <t>r</t>
    </r>
    <r>
      <rPr>
        <i/>
        <vertAlign val="subscript"/>
        <sz val="10"/>
        <rFont val="Times New Roman"/>
        <family val="1"/>
      </rPr>
      <t>f</t>
    </r>
    <r>
      <rPr>
        <i/>
        <sz val="10"/>
        <rFont val="Times New Roman"/>
        <family val="1"/>
      </rPr>
      <t>*T</t>
    </r>
    <r>
      <rPr>
        <sz val="10"/>
        <rFont val="Times New Roman"/>
        <family val="1"/>
      </rPr>
      <t>)</t>
    </r>
  </si>
  <si>
    <r>
      <t>N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d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</si>
  <si>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σ</t>
    </r>
    <r>
      <rPr>
        <sz val="10"/>
        <rFont val="Times New Roman"/>
        <family val="1"/>
      </rPr>
      <t>*SQRT(</t>
    </r>
    <r>
      <rPr>
        <i/>
        <sz val="10"/>
        <rFont val="Times New Roman"/>
        <family val="1"/>
      </rPr>
      <t>T</t>
    </r>
    <r>
      <rPr>
        <sz val="10"/>
        <rFont val="Times New Roman"/>
        <family val="1"/>
      </rPr>
      <t>)</t>
    </r>
  </si>
  <si>
    <r>
      <t>ln(</t>
    </r>
    <r>
      <rPr>
        <i/>
        <sz val="10"/>
        <rFont val="Times New Roman"/>
        <family val="1"/>
      </rPr>
      <t>A</t>
    </r>
    <r>
      <rPr>
        <vertAlign val="subscript"/>
        <sz val="10"/>
        <rFont val="Times New Roman"/>
        <family val="1"/>
      </rPr>
      <t>0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</si>
</sst>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0.00_)"/>
    <numFmt numFmtId="166" formatCode="0.00000_)"/>
    <numFmt numFmtId="167" formatCode="0.000000000_)"/>
  </numFmts>
  <fonts count="14">
    <font>
      <sz val="11"/>
      <color theme="1"/>
      <name val="Times New Roman"/>
      <family val="2"/>
    </font>
    <font>
      <sz val="12"/>
      <name val="Helv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i/>
      <vertAlign val="subscript"/>
      <sz val="10"/>
      <color indexed="8"/>
      <name val="Times New Roman"/>
      <family val="1"/>
    </font>
    <font>
      <vertAlign val="subscript"/>
      <sz val="10"/>
      <color indexed="8"/>
      <name val="Times New Roman"/>
      <family val="1"/>
    </font>
    <font>
      <i/>
      <sz val="10"/>
      <name val="Times New Roman"/>
      <family val="1"/>
    </font>
    <font>
      <vertAlign val="subscript"/>
      <sz val="10"/>
      <name val="Times New Roman"/>
      <family val="1"/>
    </font>
    <font>
      <i/>
      <sz val="10"/>
      <name val="Math A"/>
      <family val="1"/>
      <charset val="2"/>
    </font>
    <font>
      <sz val="10"/>
      <name val="Math A"/>
      <family val="1"/>
      <charset val="2"/>
    </font>
    <font>
      <i/>
      <vertAlign val="sub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38">
    <xf numFmtId="0" fontId="0" fillId="0" borderId="0" xfId="0"/>
    <xf numFmtId="164" fontId="2" fillId="0" borderId="0" xfId="1" applyFont="1"/>
    <xf numFmtId="164" fontId="2" fillId="0" borderId="1" xfId="1" applyFont="1" applyBorder="1"/>
    <xf numFmtId="164" fontId="2" fillId="0" borderId="1" xfId="1" applyFont="1" applyBorder="1" applyAlignment="1">
      <alignment horizontal="center"/>
    </xf>
    <xf numFmtId="164" fontId="3" fillId="0" borderId="0" xfId="1" applyFont="1" applyBorder="1" applyAlignment="1">
      <alignment horizontal="left"/>
    </xf>
    <xf numFmtId="164" fontId="2" fillId="0" borderId="0" xfId="1" applyFont="1" applyBorder="1"/>
    <xf numFmtId="164" fontId="2" fillId="0" borderId="2" xfId="1" applyFont="1" applyBorder="1"/>
    <xf numFmtId="164" fontId="4" fillId="0" borderId="0" xfId="1" applyFont="1" applyBorder="1"/>
    <xf numFmtId="164" fontId="5" fillId="2" borderId="0" xfId="1" applyFont="1" applyFill="1" applyBorder="1" applyAlignment="1">
      <alignment horizontal="left"/>
    </xf>
    <xf numFmtId="164" fontId="4" fillId="2" borderId="0" xfId="1" applyFont="1" applyFill="1" applyBorder="1"/>
    <xf numFmtId="164" fontId="4" fillId="2" borderId="2" xfId="1" applyFont="1" applyFill="1" applyBorder="1"/>
    <xf numFmtId="164" fontId="4" fillId="3" borderId="0" xfId="1" applyFont="1" applyFill="1"/>
    <xf numFmtId="164" fontId="2" fillId="2" borderId="0" xfId="1" applyFont="1" applyFill="1" applyBorder="1"/>
    <xf numFmtId="164" fontId="4" fillId="2" borderId="0" xfId="1" applyFont="1" applyFill="1" applyBorder="1" applyAlignment="1">
      <alignment horizontal="left"/>
    </xf>
    <xf numFmtId="14" fontId="4" fillId="2" borderId="0" xfId="1" applyNumberFormat="1" applyFont="1" applyFill="1" applyBorder="1"/>
    <xf numFmtId="164" fontId="6" fillId="2" borderId="0" xfId="1" applyFont="1" applyFill="1" applyBorder="1" applyAlignment="1">
      <alignment horizontal="center"/>
    </xf>
    <xf numFmtId="1" fontId="4" fillId="2" borderId="0" xfId="1" applyNumberFormat="1" applyFont="1" applyFill="1" applyBorder="1"/>
    <xf numFmtId="164" fontId="4" fillId="2" borderId="0" xfId="1" applyFont="1" applyFill="1" applyBorder="1" applyAlignment="1">
      <alignment horizontal="center"/>
    </xf>
    <xf numFmtId="10" fontId="4" fillId="2" borderId="0" xfId="1" applyNumberFormat="1" applyFont="1" applyFill="1" applyBorder="1" applyProtection="1"/>
    <xf numFmtId="165" fontId="4" fillId="2" borderId="0" xfId="1" applyNumberFormat="1" applyFont="1" applyFill="1" applyBorder="1" applyProtection="1"/>
    <xf numFmtId="164" fontId="2" fillId="0" borderId="0" xfId="1" applyFont="1" applyFill="1" applyBorder="1"/>
    <xf numFmtId="164" fontId="3" fillId="4" borderId="0" xfId="1" applyFont="1" applyFill="1" applyBorder="1" applyAlignment="1">
      <alignment horizontal="left"/>
    </xf>
    <xf numFmtId="164" fontId="2" fillId="4" borderId="0" xfId="1" applyFont="1" applyFill="1" applyBorder="1"/>
    <xf numFmtId="164" fontId="2" fillId="4" borderId="2" xfId="1" applyFont="1" applyFill="1" applyBorder="1"/>
    <xf numFmtId="164" fontId="2" fillId="3" borderId="0" xfId="1" applyFont="1" applyFill="1"/>
    <xf numFmtId="164" fontId="9" fillId="4" borderId="0" xfId="1" applyFont="1" applyFill="1" applyBorder="1" applyAlignment="1">
      <alignment horizontal="center"/>
    </xf>
    <xf numFmtId="165" fontId="2" fillId="4" borderId="0" xfId="1" applyNumberFormat="1" applyFont="1" applyFill="1" applyBorder="1" applyProtection="1"/>
    <xf numFmtId="164" fontId="2" fillId="4" borderId="0" xfId="1" applyFont="1" applyFill="1" applyBorder="1" applyAlignment="1">
      <alignment horizontal="left"/>
    </xf>
    <xf numFmtId="164" fontId="11" fillId="4" borderId="0" xfId="1" applyFont="1" applyFill="1" applyBorder="1" applyAlignment="1">
      <alignment horizontal="center"/>
    </xf>
    <xf numFmtId="164" fontId="12" fillId="4" borderId="0" xfId="1" applyFont="1" applyFill="1" applyBorder="1" applyAlignment="1">
      <alignment horizontal="center"/>
    </xf>
    <xf numFmtId="164" fontId="2" fillId="0" borderId="0" xfId="1" quotePrefix="1" applyFont="1" applyBorder="1" applyAlignment="1">
      <alignment horizontal="left"/>
    </xf>
    <xf numFmtId="164" fontId="9" fillId="0" borderId="0" xfId="1" applyFont="1" applyBorder="1" applyAlignment="1">
      <alignment horizontal="center"/>
    </xf>
    <xf numFmtId="166" fontId="2" fillId="0" borderId="0" xfId="1" applyNumberFormat="1" applyFont="1" applyBorder="1" applyProtection="1"/>
    <xf numFmtId="167" fontId="2" fillId="0" borderId="0" xfId="1" applyNumberFormat="1" applyFont="1" applyBorder="1" applyProtection="1"/>
    <xf numFmtId="164" fontId="2" fillId="0" borderId="0" xfId="1" applyFont="1" applyBorder="1" applyAlignment="1">
      <alignment horizontal="center"/>
    </xf>
    <xf numFmtId="164" fontId="2" fillId="0" borderId="3" xfId="1" applyFont="1" applyBorder="1"/>
    <xf numFmtId="164" fontId="2" fillId="0" borderId="4" xfId="1" applyFont="1" applyBorder="1"/>
    <xf numFmtId="164" fontId="2" fillId="0" borderId="5" xfId="1" applyFont="1" applyBorder="1"/>
  </cellXfs>
  <cellStyles count="2">
    <cellStyle name="Normal" xfId="0" builtinId="0"/>
    <cellStyle name="Normal_op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tabSelected="1" workbookViewId="0">
      <selection activeCell="J39" sqref="J39"/>
    </sheetView>
  </sheetViews>
  <sheetFormatPr baseColWidth="10" defaultColWidth="12.5703125" defaultRowHeight="12.75"/>
  <cols>
    <col min="1" max="1" width="1.5703125" style="1" customWidth="1"/>
    <col min="2" max="2" width="4" style="1" customWidth="1"/>
    <col min="3" max="3" width="16.28515625" style="1" customWidth="1"/>
    <col min="4" max="4" width="12.5703125" style="1"/>
    <col min="5" max="5" width="3.42578125" style="1" customWidth="1"/>
    <col min="6" max="7" width="12.5703125" style="1"/>
    <col min="8" max="8" width="16.7109375" style="1" customWidth="1"/>
    <col min="9" max="9" width="1.140625" style="1" customWidth="1"/>
    <col min="10" max="16384" width="12.5703125" style="1"/>
  </cols>
  <sheetData>
    <row r="2" spans="2:9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</row>
    <row r="3" spans="2:9">
      <c r="B3" s="3">
        <v>1</v>
      </c>
      <c r="C3" s="4" t="s">
        <v>6</v>
      </c>
      <c r="D3" s="5"/>
      <c r="E3" s="5"/>
      <c r="F3" s="5"/>
      <c r="G3" s="5"/>
      <c r="H3" s="6"/>
    </row>
    <row r="4" spans="2:9">
      <c r="B4" s="3"/>
      <c r="C4" s="5"/>
      <c r="D4" s="5"/>
      <c r="E4" s="5"/>
      <c r="F4" s="7"/>
      <c r="G4" s="5"/>
      <c r="H4" s="6"/>
    </row>
    <row r="5" spans="2:9">
      <c r="B5" s="3">
        <v>3</v>
      </c>
      <c r="C5" s="8" t="s">
        <v>7</v>
      </c>
      <c r="D5" s="9"/>
      <c r="E5" s="9"/>
      <c r="F5" s="9"/>
      <c r="G5" s="9"/>
      <c r="H5" s="10"/>
      <c r="I5" s="11"/>
    </row>
    <row r="6" spans="2:9">
      <c r="B6" s="3">
        <v>4</v>
      </c>
      <c r="C6" s="12"/>
      <c r="D6" s="12"/>
      <c r="E6" s="9"/>
      <c r="F6" s="13" t="s">
        <v>8</v>
      </c>
      <c r="G6" s="14">
        <v>42251</v>
      </c>
      <c r="H6" s="10"/>
      <c r="I6" s="11"/>
    </row>
    <row r="7" spans="2:9">
      <c r="B7" s="3">
        <v>5</v>
      </c>
      <c r="C7" s="12"/>
      <c r="D7" s="12"/>
      <c r="E7" s="9"/>
      <c r="F7" s="13" t="s">
        <v>9</v>
      </c>
      <c r="G7" s="14">
        <v>42264</v>
      </c>
      <c r="H7" s="10"/>
      <c r="I7" s="11"/>
    </row>
    <row r="8" spans="2:9">
      <c r="B8" s="3">
        <v>6</v>
      </c>
      <c r="C8" s="15" t="s">
        <v>10</v>
      </c>
      <c r="D8" s="16">
        <f>G7-G6</f>
        <v>13</v>
      </c>
      <c r="E8" s="17" t="s">
        <v>11</v>
      </c>
      <c r="F8" s="13" t="s">
        <v>12</v>
      </c>
      <c r="G8" s="9"/>
      <c r="H8" s="10"/>
      <c r="I8" s="11"/>
    </row>
    <row r="9" spans="2:9">
      <c r="B9" s="3">
        <v>7</v>
      </c>
      <c r="C9" s="15" t="s">
        <v>13</v>
      </c>
      <c r="D9" s="18">
        <v>0.30399999999999999</v>
      </c>
      <c r="E9" s="9"/>
      <c r="F9" s="13" t="s">
        <v>14</v>
      </c>
      <c r="G9" s="9"/>
      <c r="H9" s="10"/>
      <c r="I9" s="11"/>
    </row>
    <row r="10" spans="2:9">
      <c r="B10" s="3">
        <v>8</v>
      </c>
      <c r="C10" s="15" t="s">
        <v>15</v>
      </c>
      <c r="D10" s="19">
        <v>530</v>
      </c>
      <c r="E10" s="9"/>
      <c r="F10" s="13" t="s">
        <v>16</v>
      </c>
      <c r="G10" s="9"/>
      <c r="H10" s="10"/>
      <c r="I10" s="11"/>
    </row>
    <row r="11" spans="2:9" ht="14.25">
      <c r="B11" s="3">
        <v>9</v>
      </c>
      <c r="C11" s="15" t="s">
        <v>17</v>
      </c>
      <c r="D11" s="18">
        <v>1.2E-2</v>
      </c>
      <c r="E11" s="9"/>
      <c r="F11" s="13" t="s">
        <v>18</v>
      </c>
      <c r="G11" s="9"/>
      <c r="H11" s="10"/>
      <c r="I11" s="11"/>
    </row>
    <row r="12" spans="2:9" ht="14.25">
      <c r="B12" s="3">
        <v>10</v>
      </c>
      <c r="C12" s="15" t="s">
        <v>19</v>
      </c>
      <c r="D12" s="19">
        <v>530.5</v>
      </c>
      <c r="E12" s="9"/>
      <c r="F12" s="13" t="s">
        <v>20</v>
      </c>
      <c r="G12" s="9"/>
      <c r="H12" s="10"/>
      <c r="I12" s="11"/>
    </row>
    <row r="13" spans="2:9">
      <c r="B13" s="3"/>
      <c r="C13" s="5"/>
      <c r="D13" s="5"/>
      <c r="E13" s="20"/>
      <c r="F13" s="5"/>
      <c r="G13" s="5"/>
      <c r="H13" s="6"/>
    </row>
    <row r="14" spans="2:9">
      <c r="B14" s="3">
        <v>12</v>
      </c>
      <c r="C14" s="21" t="s">
        <v>21</v>
      </c>
      <c r="D14" s="22"/>
      <c r="E14" s="22"/>
      <c r="F14" s="22"/>
      <c r="G14" s="22"/>
      <c r="H14" s="23"/>
      <c r="I14" s="24"/>
    </row>
    <row r="15" spans="2:9">
      <c r="B15" s="3">
        <v>13</v>
      </c>
      <c r="C15" s="22"/>
      <c r="D15" s="22"/>
      <c r="E15" s="22"/>
      <c r="F15" s="22"/>
      <c r="G15" s="22"/>
      <c r="H15" s="23"/>
      <c r="I15" s="24"/>
    </row>
    <row r="16" spans="2:9" ht="14.25">
      <c r="B16" s="3">
        <v>14</v>
      </c>
      <c r="C16" s="25" t="s">
        <v>22</v>
      </c>
      <c r="D16" s="26">
        <f>$D$12*$G$27-$D$10*$D$28*G28</f>
        <v>12.498831361597638</v>
      </c>
      <c r="E16" s="27" t="s">
        <v>11</v>
      </c>
      <c r="F16" s="27" t="s">
        <v>23</v>
      </c>
      <c r="G16" s="22"/>
      <c r="H16" s="23"/>
      <c r="I16" s="24"/>
    </row>
    <row r="17" spans="2:9" ht="14.25">
      <c r="B17" s="3">
        <v>15</v>
      </c>
      <c r="C17" s="28" t="s">
        <v>24</v>
      </c>
      <c r="D17" s="26">
        <f>$G$27</f>
        <v>0.52096326185293562</v>
      </c>
      <c r="E17" s="27"/>
      <c r="F17" s="27" t="s">
        <v>25</v>
      </c>
      <c r="G17" s="22"/>
      <c r="H17" s="23"/>
      <c r="I17" s="24"/>
    </row>
    <row r="18" spans="2:9">
      <c r="B18" s="3">
        <v>16</v>
      </c>
      <c r="C18" s="28" t="s">
        <v>26</v>
      </c>
      <c r="D18" s="26">
        <f>$D$17*$D$12/$D$16</f>
        <v>22.111748084074939</v>
      </c>
      <c r="E18" s="27"/>
      <c r="F18" s="27" t="s">
        <v>27</v>
      </c>
      <c r="G18" s="22"/>
      <c r="H18" s="23"/>
      <c r="I18" s="24"/>
    </row>
    <row r="19" spans="2:9">
      <c r="B19" s="3">
        <v>17</v>
      </c>
      <c r="C19" s="29"/>
      <c r="D19" s="26"/>
      <c r="E19" s="27"/>
      <c r="F19" s="27" t="s">
        <v>28</v>
      </c>
      <c r="G19" s="22"/>
      <c r="H19" s="23"/>
      <c r="I19" s="24"/>
    </row>
    <row r="20" spans="2:9" ht="14.25">
      <c r="B20" s="3">
        <v>18</v>
      </c>
      <c r="C20" s="25" t="s">
        <v>29</v>
      </c>
      <c r="D20" s="26">
        <f>$D$16-$D$12+$D$28*$D$10</f>
        <v>11.772359213887626</v>
      </c>
      <c r="E20" s="27"/>
      <c r="F20" s="27" t="s">
        <v>30</v>
      </c>
      <c r="G20" s="22"/>
      <c r="H20" s="23"/>
      <c r="I20" s="24"/>
    </row>
    <row r="21" spans="2:9">
      <c r="B21" s="3">
        <v>19</v>
      </c>
      <c r="C21" s="22"/>
      <c r="D21" s="22"/>
      <c r="E21" s="22"/>
      <c r="F21" s="22"/>
      <c r="G21" s="22"/>
      <c r="H21" s="23"/>
      <c r="I21" s="24"/>
    </row>
    <row r="22" spans="2:9">
      <c r="B22" s="3"/>
      <c r="C22" s="30"/>
      <c r="D22" s="5"/>
      <c r="E22" s="5"/>
      <c r="F22" s="5"/>
      <c r="G22" s="5"/>
      <c r="H22" s="6"/>
    </row>
    <row r="23" spans="2:9">
      <c r="B23" s="3">
        <v>21</v>
      </c>
      <c r="C23" s="4" t="s">
        <v>31</v>
      </c>
      <c r="D23" s="5"/>
      <c r="E23" s="5"/>
      <c r="F23" s="5"/>
      <c r="G23" s="5"/>
      <c r="H23" s="6"/>
    </row>
    <row r="24" spans="2:9">
      <c r="B24" s="3">
        <v>22</v>
      </c>
      <c r="C24" s="5"/>
      <c r="D24" s="5"/>
      <c r="E24" s="5"/>
      <c r="F24" s="5"/>
      <c r="G24" s="5"/>
      <c r="H24" s="6"/>
    </row>
    <row r="25" spans="2:9" ht="14.25">
      <c r="B25" s="3">
        <v>23</v>
      </c>
      <c r="C25" s="31" t="s">
        <v>32</v>
      </c>
      <c r="D25" s="32">
        <f>D8/365</f>
        <v>3.5616438356164383E-2</v>
      </c>
      <c r="E25" s="5"/>
      <c r="F25" s="31" t="s">
        <v>33</v>
      </c>
      <c r="G25" s="33">
        <f>($D$30+$D$27)/$D$29+0.5*$D$29</f>
        <v>5.2571310449271935E-2</v>
      </c>
      <c r="H25" s="6"/>
    </row>
    <row r="26" spans="2:9" ht="14.25">
      <c r="B26" s="3">
        <v>24</v>
      </c>
      <c r="C26" s="34" t="s">
        <v>34</v>
      </c>
      <c r="D26" s="32">
        <f>SQRT($D$25)</f>
        <v>0.18872317917035095</v>
      </c>
      <c r="E26" s="5"/>
      <c r="F26" s="31" t="s">
        <v>35</v>
      </c>
      <c r="G26" s="33">
        <f>$G$25-$D$29</f>
        <v>-4.8005360185147533E-3</v>
      </c>
      <c r="H26" s="6"/>
    </row>
    <row r="27" spans="2:9" ht="14.25">
      <c r="B27" s="3">
        <v>25</v>
      </c>
      <c r="C27" s="31" t="s">
        <v>36</v>
      </c>
      <c r="D27" s="32">
        <f>$D$11*$D$25</f>
        <v>4.2739726027397261E-4</v>
      </c>
      <c r="E27" s="5"/>
      <c r="F27" s="31" t="s">
        <v>37</v>
      </c>
      <c r="G27" s="5">
        <f>NORMSDIST(G25)</f>
        <v>0.52096326185293562</v>
      </c>
      <c r="H27" s="6"/>
    </row>
    <row r="28" spans="2:9" ht="14.25">
      <c r="B28" s="3">
        <v>26</v>
      </c>
      <c r="C28" s="34" t="s">
        <v>38</v>
      </c>
      <c r="D28" s="32">
        <f>EXP(-$D$27)</f>
        <v>0.99957269406092442</v>
      </c>
      <c r="E28" s="5"/>
      <c r="F28" s="31" t="s">
        <v>39</v>
      </c>
      <c r="G28" s="5">
        <f>NORMSDIST(G26)</f>
        <v>0.4980848705693669</v>
      </c>
      <c r="H28" s="6"/>
    </row>
    <row r="29" spans="2:9">
      <c r="B29" s="3">
        <v>27</v>
      </c>
      <c r="C29" s="31" t="s">
        <v>40</v>
      </c>
      <c r="D29" s="32">
        <f>$D$9*$D$26</f>
        <v>5.7371846467786689E-2</v>
      </c>
      <c r="E29" s="5"/>
      <c r="F29" s="5"/>
      <c r="G29" s="5"/>
      <c r="H29" s="6"/>
    </row>
    <row r="30" spans="2:9" ht="14.25">
      <c r="B30" s="3">
        <v>28</v>
      </c>
      <c r="C30" s="34" t="s">
        <v>41</v>
      </c>
      <c r="D30" s="32">
        <f>LN($D$12/($D$10))</f>
        <v>9.4295150787036277E-4</v>
      </c>
      <c r="E30" s="5"/>
      <c r="F30" s="5"/>
      <c r="G30" s="5"/>
      <c r="H30" s="6"/>
    </row>
    <row r="31" spans="2:9">
      <c r="B31" s="3">
        <v>29</v>
      </c>
      <c r="C31" s="35"/>
      <c r="D31" s="36"/>
      <c r="E31" s="36"/>
      <c r="F31" s="36"/>
      <c r="G31" s="36"/>
      <c r="H31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Michalsen</dc:creator>
  <cp:lastModifiedBy>Dag Michalsen</cp:lastModifiedBy>
  <dcterms:created xsi:type="dcterms:W3CDTF">2017-06-20T08:28:23Z</dcterms:created>
  <dcterms:modified xsi:type="dcterms:W3CDTF">2017-06-20T08:30:30Z</dcterms:modified>
</cp:coreProperties>
</file>